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5a76861b9384195/Documents/"/>
    </mc:Choice>
  </mc:AlternateContent>
  <xr:revisionPtr revIDLastSave="35" documentId="8_{B23221FD-BB90-4A98-A794-BA9CD967B47B}" xr6:coauthVersionLast="47" xr6:coauthVersionMax="47" xr10:uidLastSave="{B9613105-DF26-4918-B14F-48FB2CABFA5A}"/>
  <bookViews>
    <workbookView xWindow="-108" yWindow="-108" windowWidth="23256" windowHeight="12456" xr2:uid="{F9A0B7CD-BDA5-417D-B35A-3245E568620B}"/>
  </bookViews>
  <sheets>
    <sheet name="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3" i="1" l="1"/>
  <c r="P60" i="1"/>
  <c r="E59" i="1"/>
  <c r="D59" i="1"/>
  <c r="C59" i="1"/>
  <c r="O59" i="1" s="1"/>
  <c r="B59" i="1"/>
  <c r="P59" i="1" s="1"/>
  <c r="Q59" i="1" s="1"/>
  <c r="O58" i="1"/>
  <c r="P58" i="1" s="1"/>
  <c r="Q58" i="1" s="1"/>
  <c r="O57" i="1"/>
  <c r="P57" i="1" s="1"/>
  <c r="Q57" i="1" s="1"/>
  <c r="O52" i="1"/>
  <c r="O53" i="1" s="1"/>
  <c r="P53" i="1" s="1"/>
  <c r="Q53" i="1" s="1"/>
  <c r="E50" i="1"/>
  <c r="O50" i="1" s="1"/>
  <c r="P50" i="1" s="1"/>
  <c r="Q50" i="1" s="1"/>
  <c r="D50" i="1"/>
  <c r="B50" i="1"/>
  <c r="O49" i="1"/>
  <c r="P49" i="1" s="1"/>
  <c r="Q49" i="1" s="1"/>
  <c r="O48" i="1"/>
  <c r="P48" i="1" s="1"/>
  <c r="Q48" i="1" s="1"/>
  <c r="O47" i="1"/>
  <c r="P47" i="1" s="1"/>
  <c r="Q47" i="1" s="1"/>
  <c r="E45" i="1"/>
  <c r="O45" i="1" s="1"/>
  <c r="B45" i="1"/>
  <c r="O44" i="1"/>
  <c r="P44" i="1" s="1"/>
  <c r="Q44" i="1" s="1"/>
  <c r="O43" i="1"/>
  <c r="P43" i="1" s="1"/>
  <c r="Q43" i="1" s="1"/>
  <c r="P42" i="1"/>
  <c r="Q42" i="1" s="1"/>
  <c r="O42" i="1"/>
  <c r="O41" i="1"/>
  <c r="P41" i="1" s="1"/>
  <c r="Q41" i="1" s="1"/>
  <c r="O40" i="1"/>
  <c r="P40" i="1" s="1"/>
  <c r="Q40" i="1" s="1"/>
  <c r="Q39" i="1"/>
  <c r="P39" i="1"/>
  <c r="O39" i="1"/>
  <c r="E37" i="1"/>
  <c r="E61" i="1" s="1"/>
  <c r="D37" i="1"/>
  <c r="O37" i="1" s="1"/>
  <c r="B37" i="1"/>
  <c r="P37" i="1" s="1"/>
  <c r="Q37" i="1" s="1"/>
  <c r="Q36" i="1"/>
  <c r="P36" i="1"/>
  <c r="P35" i="1"/>
  <c r="Q35" i="1" s="1"/>
  <c r="O34" i="1"/>
  <c r="P34" i="1" s="1"/>
  <c r="Q34" i="1" s="1"/>
  <c r="E33" i="1"/>
  <c r="E32" i="1"/>
  <c r="D32" i="1"/>
  <c r="C32" i="1"/>
  <c r="O32" i="1" s="1"/>
  <c r="B32" i="1"/>
  <c r="P32" i="1" s="1"/>
  <c r="Q32" i="1" s="1"/>
  <c r="P31" i="1"/>
  <c r="O31" i="1"/>
  <c r="O30" i="1"/>
  <c r="P30" i="1" s="1"/>
  <c r="O29" i="1"/>
  <c r="P29" i="1" s="1"/>
  <c r="Q29" i="1" s="1"/>
  <c r="O27" i="1"/>
  <c r="O26" i="1"/>
  <c r="E24" i="1"/>
  <c r="D24" i="1"/>
  <c r="C24" i="1"/>
  <c r="O24" i="1" s="1"/>
  <c r="B24" i="1"/>
  <c r="Q23" i="1"/>
  <c r="P23" i="1"/>
  <c r="O23" i="1"/>
  <c r="O22" i="1"/>
  <c r="P22" i="1" s="1"/>
  <c r="E20" i="1"/>
  <c r="D20" i="1"/>
  <c r="C20" i="1"/>
  <c r="C61" i="1" s="1"/>
  <c r="B20" i="1"/>
  <c r="O19" i="1"/>
  <c r="P19" i="1" s="1"/>
  <c r="Q19" i="1" s="1"/>
  <c r="Q18" i="1"/>
  <c r="P18" i="1"/>
  <c r="O18" i="1"/>
  <c r="O17" i="1"/>
  <c r="P17" i="1" s="1"/>
  <c r="Q17" i="1" s="1"/>
  <c r="O16" i="1"/>
  <c r="O20" i="1" s="1"/>
  <c r="O15" i="1"/>
  <c r="P15" i="1" s="1"/>
  <c r="Q15" i="1" s="1"/>
  <c r="O14" i="1"/>
  <c r="P14" i="1" s="1"/>
  <c r="Q14" i="1" s="1"/>
  <c r="P13" i="1"/>
  <c r="Q13" i="1" s="1"/>
  <c r="O13" i="1"/>
  <c r="O12" i="1"/>
  <c r="P12" i="1" s="1"/>
  <c r="Q12" i="1" s="1"/>
  <c r="O11" i="1"/>
  <c r="P11" i="1" s="1"/>
  <c r="Q11" i="1" s="1"/>
  <c r="Q10" i="1"/>
  <c r="P10" i="1"/>
  <c r="O10" i="1"/>
  <c r="O9" i="1"/>
  <c r="P9" i="1" s="1"/>
  <c r="O6" i="1"/>
  <c r="D6" i="1"/>
  <c r="C6" i="1"/>
  <c r="B6" i="1"/>
  <c r="O5" i="1"/>
  <c r="P5" i="1" s="1"/>
  <c r="Q5" i="1" s="1"/>
  <c r="P3" i="1"/>
  <c r="Q3" i="1" s="1"/>
  <c r="Q9" i="1" l="1"/>
  <c r="P24" i="1"/>
  <c r="Q24" i="1" s="1"/>
  <c r="Q22" i="1"/>
  <c r="P45" i="1"/>
  <c r="Q45" i="1" s="1"/>
  <c r="O61" i="1"/>
  <c r="P61" i="1" s="1"/>
  <c r="Q61" i="1" s="1"/>
  <c r="P6" i="1"/>
  <c r="Q6" i="1" s="1"/>
  <c r="P16" i="1"/>
  <c r="Q16" i="1" s="1"/>
  <c r="D61" i="1"/>
  <c r="P52" i="1"/>
  <c r="Q52" i="1" s="1"/>
  <c r="P20" i="1" l="1"/>
  <c r="Q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Northwold Clerk</author>
  </authors>
  <commentList>
    <comment ref="C4" authorId="0" shapeId="0" xr:uid="{0DE7269C-7DCF-4D26-A298-E191C4392823}">
      <text>
        <r>
          <rPr>
            <b/>
            <sz val="9"/>
            <color indexed="81"/>
            <rFont val="Tahoma"/>
            <family val="2"/>
          </rPr>
          <t>Northwold Clerk:</t>
        </r>
        <r>
          <rPr>
            <sz val="9"/>
            <color indexed="81"/>
            <rFont val="Tahoma"/>
            <family val="2"/>
          </rPr>
          <t xml:space="preserve">
2961.22 BCKLW
109.4 Viking</t>
        </r>
      </text>
    </comment>
    <comment ref="D4" authorId="0" shapeId="0" xr:uid="{409A935A-539D-4A5A-B0BA-AFAD83A55F90}">
      <text>
        <r>
          <rPr>
            <b/>
            <sz val="9"/>
            <color indexed="81"/>
            <rFont val="Tahoma"/>
            <family val="2"/>
          </rPr>
          <t>Northwold Clerk:</t>
        </r>
        <r>
          <rPr>
            <sz val="9"/>
            <color indexed="81"/>
            <rFont val="Tahoma"/>
            <family val="2"/>
          </rPr>
          <t xml:space="preserve">
120 domain refund
75 lloyds complaint</t>
        </r>
      </text>
    </comment>
    <comment ref="D5" authorId="0" shapeId="0" xr:uid="{C111F52E-1C49-4D76-B016-15A65BA64342}">
      <text>
        <r>
          <rPr>
            <b/>
            <sz val="9"/>
            <color indexed="81"/>
            <rFont val="Tahoma"/>
            <family val="2"/>
          </rPr>
          <t>Northwold Clerk:</t>
        </r>
        <r>
          <rPr>
            <sz val="9"/>
            <color indexed="81"/>
            <rFont val="Tahoma"/>
            <family val="2"/>
          </rPr>
          <t xml:space="preserve">
chalk pit rent</t>
        </r>
      </text>
    </comment>
    <comment ref="C11" authorId="0" shapeId="0" xr:uid="{2A42CEE4-F074-40D4-B54B-B677103D1360}">
      <text>
        <r>
          <rPr>
            <b/>
            <sz val="9"/>
            <color indexed="81"/>
            <rFont val="Tahoma"/>
            <family val="2"/>
          </rPr>
          <t>Northwold Clerk:</t>
        </r>
        <r>
          <rPr>
            <sz val="9"/>
            <color indexed="81"/>
            <rFont val="Tahoma"/>
            <family val="2"/>
          </rPr>
          <t xml:space="preserve">
SALC payroll
148,32 365 licence</t>
        </r>
      </text>
    </comment>
    <comment ref="D11" authorId="0" shapeId="0" xr:uid="{42742DDF-C2C7-4BE8-8C1C-F7D3230CBEDE}">
      <text>
        <r>
          <rPr>
            <b/>
            <sz val="9"/>
            <color indexed="81"/>
            <rFont val="Tahoma"/>
            <family val="2"/>
          </rPr>
          <t>Northwold Clerk:</t>
        </r>
        <r>
          <rPr>
            <sz val="9"/>
            <color indexed="81"/>
            <rFont val="Tahoma"/>
            <family val="2"/>
          </rPr>
          <t xml:space="preserve">
Scribe set up 298.8
Scribe monthly 40.8
Nalc 276.26 &amp; 210 </t>
        </r>
      </text>
    </comment>
    <comment ref="E11" authorId="0" shapeId="0" xr:uid="{3AC92E67-C700-488E-8E92-8830DC0F554B}">
      <text>
        <r>
          <rPr>
            <b/>
            <sz val="9"/>
            <color indexed="81"/>
            <rFont val="Tahoma"/>
            <family val="2"/>
          </rPr>
          <t>Northwold Clerk:</t>
        </r>
        <r>
          <rPr>
            <sz val="9"/>
            <color indexed="81"/>
            <rFont val="Tahoma"/>
            <family val="2"/>
          </rPr>
          <t xml:space="preserve">
Scribe 40.8
Sage 12</t>
        </r>
      </text>
    </comment>
    <comment ref="C13" authorId="0" shapeId="0" xr:uid="{C1AE7DCD-8AC0-40CF-8F66-3B0F63CDDF63}">
      <text>
        <r>
          <rPr>
            <b/>
            <sz val="9"/>
            <color indexed="81"/>
            <rFont val="Tahoma"/>
            <family val="2"/>
          </rPr>
          <t>Northwold Clerk:</t>
        </r>
        <r>
          <rPr>
            <sz val="9"/>
            <color indexed="81"/>
            <rFont val="Tahoma"/>
            <family val="2"/>
          </rPr>
          <t xml:space="preserve">
payments 120.74 &amp; 163.81 with a credit of 109.4
so total of 175.15</t>
        </r>
      </text>
    </comment>
    <comment ref="C52" authorId="0" shapeId="0" xr:uid="{0F6F073F-5CC0-4B64-902B-07E24BA1202B}">
      <text>
        <r>
          <rPr>
            <b/>
            <sz val="9"/>
            <color indexed="81"/>
            <rFont val="Tahoma"/>
            <family val="2"/>
          </rPr>
          <t>Northwold Clerk:</t>
        </r>
        <r>
          <rPr>
            <sz val="9"/>
            <color indexed="81"/>
            <rFont val="Tahoma"/>
            <family val="2"/>
          </rPr>
          <t xml:space="preserve">
Sports and social club</t>
        </r>
      </text>
    </comment>
  </commentList>
</comments>
</file>

<file path=xl/sharedStrings.xml><?xml version="1.0" encoding="utf-8"?>
<sst xmlns="http://schemas.openxmlformats.org/spreadsheetml/2006/main" count="101" uniqueCount="73">
  <si>
    <t>2024/2025 IYM</t>
  </si>
  <si>
    <t>Income</t>
  </si>
  <si>
    <t>Budget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</si>
  <si>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</si>
  <si>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</si>
  <si>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</si>
  <si>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</si>
  <si>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</si>
  <si>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</si>
  <si>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</si>
  <si>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</si>
  <si>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</si>
  <si>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</si>
  <si>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</si>
  <si>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</si>
  <si>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Total</t>
  </si>
  <si>
    <t>Variance</t>
  </si>
  <si>
    <t>calc</t>
  </si>
  <si>
    <t>% var</t>
  </si>
  <si>
    <t>Precept</t>
  </si>
  <si>
    <t>Misc</t>
  </si>
  <si>
    <t>Rent</t>
  </si>
  <si>
    <t>Green</t>
  </si>
  <si>
    <t>Expenditure</t>
  </si>
  <si>
    <t>Calc</t>
  </si>
  <si>
    <t>% Var</t>
  </si>
  <si>
    <t>Red Overspend</t>
  </si>
  <si>
    <t>Administraton 100</t>
  </si>
  <si>
    <t>Black remaining</t>
  </si>
  <si>
    <t>Insurance</t>
  </si>
  <si>
    <t>Audit Fees</t>
  </si>
  <si>
    <t>Subscriptions</t>
  </si>
  <si>
    <t>Postage</t>
  </si>
  <si>
    <t>Stationary</t>
  </si>
  <si>
    <t>Phone rental</t>
  </si>
  <si>
    <t>Laptop Initial</t>
  </si>
  <si>
    <t>IT</t>
  </si>
  <si>
    <t>Hall Hire</t>
  </si>
  <si>
    <t>Sage Payroll</t>
  </si>
  <si>
    <t>Training</t>
  </si>
  <si>
    <t>Streetlights 200</t>
  </si>
  <si>
    <t>Maintainance</t>
  </si>
  <si>
    <t>Electricity</t>
  </si>
  <si>
    <t>Events 300</t>
  </si>
  <si>
    <t>NW in Bloom</t>
  </si>
  <si>
    <t>Street Furniture 400</t>
  </si>
  <si>
    <t>Bin Collections</t>
  </si>
  <si>
    <t xml:space="preserve">Notice Boards </t>
  </si>
  <si>
    <t>Defibrilator</t>
  </si>
  <si>
    <t>Cemetery 500</t>
  </si>
  <si>
    <t>Water</t>
  </si>
  <si>
    <t>Professional Fees</t>
  </si>
  <si>
    <t>Employment 600</t>
  </si>
  <si>
    <t>Salary</t>
  </si>
  <si>
    <t>Locum</t>
  </si>
  <si>
    <t>Pension</t>
  </si>
  <si>
    <t>NI</t>
  </si>
  <si>
    <t>Expenses</t>
  </si>
  <si>
    <t>Work from Home</t>
  </si>
  <si>
    <t>Playing fields &amp; play parks 700</t>
  </si>
  <si>
    <t>Equipment inspections</t>
  </si>
  <si>
    <t>Play Equipment</t>
  </si>
  <si>
    <t>Grants 800</t>
  </si>
  <si>
    <t>Car Care Scheme</t>
  </si>
  <si>
    <t>NS&amp;SC 900</t>
  </si>
  <si>
    <t>nil budget</t>
  </si>
  <si>
    <t>Land 1000</t>
  </si>
  <si>
    <t>Tree reports</t>
  </si>
  <si>
    <t>Grass Cutting</t>
  </si>
  <si>
    <t>Exp budget total</t>
  </si>
  <si>
    <t>Overview</t>
  </si>
  <si>
    <t>Expense</t>
  </si>
  <si>
    <t>231,12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</si>
</sst>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0" xfId="0" applyFill="1"/>
    <xf numFmtId="0" fontId="3" fillId="0" borderId="1" xfId="0" applyFont="1" applyBorder="1"/>
    <xf numFmtId="0" fontId="0" fillId="3" borderId="0" xfId="0" applyFill="1"/>
    <xf numFmtId="0" fontId="4" fillId="0" borderId="0" xfId="0" applyFont="1"/>
    <xf numFmtId="0" fontId="5" fillId="4" borderId="1" xfId="0" applyFont="1" applyFill="1" applyBorder="1"/>
    <xf numFmtId="0" fontId="1" fillId="0" borderId="2" xfId="0" applyFont="1" applyBorder="1"/>
    <xf numFmtId="2" fontId="0" fillId="0" borderId="1" xfId="0" applyNumberFormat="1" applyBorder="1"/>
    <xf numFmtId="0" fontId="1" fillId="0" borderId="1" xfId="0" applyFont="1" applyBorder="1"/>
    <xf numFmtId="0" fontId="0" fillId="5" borderId="1" xfId="0" applyFill="1" applyBorder="1"/>
    <xf numFmtId="0" fontId="0" fillId="0" borderId="3" xfId="0" applyBorder="1"/>
    <xf numFmtId="0" fontId="0" fillId="6" borderId="1" xfId="0" applyFill="1" applyBorder="1"/>
    <xf numFmtId="0" fontId="0" fillId="3" borderId="3" xfId="0" applyFill="1" applyBorder="1"/>
    <xf numFmtId="0" fontId="0" fillId="7" borderId="1" xfId="0" applyFill="1" applyBorder="1"/>
    <xf numFmtId="0" fontId="0" fillId="8" borderId="1" xfId="0" applyFill="1" applyBorder="1"/>
    <xf numFmtId="0" fontId="2" fillId="7" borderId="1" xfId="0" applyFont="1" applyFill="1" applyBorder="1"/>
    <xf numFmtId="0" fontId="2" fillId="0" borderId="1" xfId="0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78DFF-9C20-4BCC-B6F1-8FAA351F7783}">
  <dimension ref="A1:U62"/>
  <sheetViews>
    <sheetView tabSelected="1" workbookViewId="0">
      <selection activeCell="S15" sqref="S15"/>
    </sheetView>
  </sheetViews>
  <sheetFormatPr defaultRowHeight="14.4" x14ac:dyDescent="0.3"/>
  <cols>
    <col min="1" max="1" width="14" customWidth="1"/>
    <col min="2" max="2" width="8.88671875" customWidth="1"/>
    <col min="6" max="14" width="0" hidden="1" customWidth="1"/>
    <col min="17" max="17" width="0" hidden="1" customWidth="1"/>
  </cols>
  <sheetData>
    <row r="1" spans="1:20" x14ac:dyDescent="0.3">
      <c r="A1" t="s">
        <v>0</v>
      </c>
    </row>
    <row r="2" spans="1:20" x14ac:dyDescent="0.3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17" t="s">
        <v>16</v>
      </c>
      <c r="Q2" s="17" t="s">
        <v>17</v>
      </c>
      <c r="R2" s="17" t="s">
        <v>18</v>
      </c>
    </row>
    <row r="3" spans="1:20" x14ac:dyDescent="0.3">
      <c r="A3" s="1" t="s">
        <v>19</v>
      </c>
      <c r="B3" s="1">
        <v>40000</v>
      </c>
      <c r="C3" s="2">
        <v>40000</v>
      </c>
      <c r="D3" s="2">
        <v>0</v>
      </c>
      <c r="E3" s="2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1">
        <v>40000</v>
      </c>
      <c r="P3" s="1">
        <f>B3-O3</f>
        <v>0</v>
      </c>
      <c r="Q3" s="1">
        <f>P3/B3</f>
        <v>0</v>
      </c>
      <c r="R3" s="1">
        <v>0</v>
      </c>
      <c r="T3" s="4"/>
    </row>
    <row r="4" spans="1:20" x14ac:dyDescent="0.3">
      <c r="A4" s="1" t="s">
        <v>20</v>
      </c>
      <c r="B4" s="1">
        <v>0</v>
      </c>
      <c r="C4" s="2">
        <v>3070.62</v>
      </c>
      <c r="D4" s="2">
        <v>195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1">
        <v>3070.62</v>
      </c>
      <c r="P4" s="1">
        <v>3070.62</v>
      </c>
      <c r="Q4" s="1"/>
      <c r="R4" s="5">
        <v>100</v>
      </c>
      <c r="T4" s="6"/>
    </row>
    <row r="5" spans="1:20" x14ac:dyDescent="0.3">
      <c r="A5" s="1" t="s">
        <v>21</v>
      </c>
      <c r="B5" s="1">
        <v>336.2</v>
      </c>
      <c r="C5" s="2"/>
      <c r="D5" s="2">
        <v>61.2</v>
      </c>
      <c r="E5" s="2"/>
      <c r="F5" s="3"/>
      <c r="G5" s="3"/>
      <c r="H5" s="3"/>
      <c r="I5" s="3"/>
      <c r="J5" s="3"/>
      <c r="K5" s="3"/>
      <c r="L5" s="3"/>
      <c r="M5" s="3"/>
      <c r="N5" s="3"/>
      <c r="O5" s="1">
        <f>SUM(C5:N5)</f>
        <v>61.2</v>
      </c>
      <c r="P5" s="1">
        <f>B5-O5</f>
        <v>275</v>
      </c>
      <c r="Q5" s="1">
        <f t="shared" ref="Q5:Q6" si="0">P5/B5</f>
        <v>0.81796549672813801</v>
      </c>
      <c r="R5" s="1">
        <v>81</v>
      </c>
    </row>
    <row r="6" spans="1:20" x14ac:dyDescent="0.3">
      <c r="A6" s="1" t="s">
        <v>15</v>
      </c>
      <c r="B6" s="19">
        <f>SUM(B3:B5)</f>
        <v>40336.199999999997</v>
      </c>
      <c r="C6" s="1">
        <f>SUM(C3:C5)</f>
        <v>43070.62</v>
      </c>
      <c r="D6" s="1">
        <f>SUM(D3:D5)</f>
        <v>256.2</v>
      </c>
      <c r="E6" s="1"/>
      <c r="F6" s="1"/>
      <c r="G6" s="1"/>
      <c r="H6" s="1"/>
      <c r="I6" s="1"/>
      <c r="J6" s="1"/>
      <c r="K6" s="1"/>
      <c r="L6" s="1"/>
      <c r="M6" s="1"/>
      <c r="N6" s="1"/>
      <c r="O6" s="19">
        <f>SUM(C6:N6)</f>
        <v>43326.82</v>
      </c>
      <c r="P6" s="19">
        <f>SUM(P3:P5)</f>
        <v>3345.62</v>
      </c>
      <c r="Q6" s="1">
        <f t="shared" si="0"/>
        <v>8.2943361050371631E-2</v>
      </c>
      <c r="R6" s="5">
        <v>8</v>
      </c>
      <c r="T6" s="7" t="s">
        <v>22</v>
      </c>
    </row>
    <row r="7" spans="1:20" x14ac:dyDescent="0.3">
      <c r="A7" s="8" t="s">
        <v>23</v>
      </c>
      <c r="B7" s="8" t="s">
        <v>2</v>
      </c>
      <c r="C7" s="8" t="s">
        <v>3</v>
      </c>
      <c r="D7" s="8" t="s">
        <v>4</v>
      </c>
      <c r="E7" s="8" t="s">
        <v>5</v>
      </c>
      <c r="F7" s="8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  <c r="O7" s="8" t="s">
        <v>15</v>
      </c>
      <c r="P7" s="8"/>
      <c r="Q7" s="8" t="s">
        <v>24</v>
      </c>
      <c r="R7" s="8" t="s">
        <v>25</v>
      </c>
      <c r="T7" s="9" t="s">
        <v>26</v>
      </c>
    </row>
    <row r="8" spans="1:20" x14ac:dyDescent="0.3">
      <c r="A8" s="1" t="s">
        <v>27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T8" t="s">
        <v>28</v>
      </c>
    </row>
    <row r="9" spans="1:20" x14ac:dyDescent="0.3">
      <c r="A9" s="1" t="s">
        <v>29</v>
      </c>
      <c r="B9" s="1">
        <v>1800</v>
      </c>
      <c r="C9" s="2">
        <v>0</v>
      </c>
      <c r="D9" s="2">
        <v>0</v>
      </c>
      <c r="E9" s="2">
        <v>1328.24</v>
      </c>
      <c r="F9" s="3"/>
      <c r="G9" s="3"/>
      <c r="H9" s="3"/>
      <c r="I9" s="3"/>
      <c r="J9" s="3"/>
      <c r="K9" s="3"/>
      <c r="L9" s="3"/>
      <c r="M9" s="3"/>
      <c r="N9" s="3"/>
      <c r="O9" s="1">
        <f>SUM(C9:N9)</f>
        <v>1328.24</v>
      </c>
      <c r="P9" s="1">
        <f>B9-O9</f>
        <v>471.76</v>
      </c>
      <c r="Q9" s="10">
        <f>P9/B9</f>
        <v>0.26208888888888887</v>
      </c>
      <c r="R9" s="1">
        <v>26</v>
      </c>
    </row>
    <row r="10" spans="1:20" x14ac:dyDescent="0.3">
      <c r="A10" s="1" t="s">
        <v>30</v>
      </c>
      <c r="B10" s="1">
        <v>400</v>
      </c>
      <c r="C10" s="2">
        <v>0</v>
      </c>
      <c r="D10" s="2">
        <v>0</v>
      </c>
      <c r="E10" s="2"/>
      <c r="F10" s="3"/>
      <c r="G10" s="3"/>
      <c r="H10" s="3"/>
      <c r="I10" s="3"/>
      <c r="J10" s="3"/>
      <c r="K10" s="3"/>
      <c r="L10" s="3"/>
      <c r="M10" s="3"/>
      <c r="N10" s="3"/>
      <c r="O10" s="1">
        <f t="shared" ref="O10:O14" si="1">SUM(C10:N10)</f>
        <v>0</v>
      </c>
      <c r="P10" s="1">
        <f t="shared" ref="P10:P19" si="2">B10-O10</f>
        <v>400</v>
      </c>
      <c r="Q10" s="10">
        <f t="shared" ref="Q10:Q20" si="3">P10/B10</f>
        <v>1</v>
      </c>
      <c r="R10" s="1">
        <v>0</v>
      </c>
    </row>
    <row r="11" spans="1:20" x14ac:dyDescent="0.3">
      <c r="A11" s="1" t="s">
        <v>31</v>
      </c>
      <c r="B11" s="1">
        <v>2000</v>
      </c>
      <c r="C11" s="2" t="s">
        <v>72</v>
      </c>
      <c r="D11" s="2">
        <v>825.86</v>
      </c>
      <c r="E11" s="2">
        <v>40.799999999999997</v>
      </c>
      <c r="F11" s="2"/>
      <c r="G11" s="2"/>
      <c r="H11" s="2"/>
      <c r="I11" s="2"/>
      <c r="J11" s="2"/>
      <c r="K11" s="2"/>
      <c r="L11" s="2"/>
      <c r="M11" s="2"/>
      <c r="N11" s="2"/>
      <c r="O11" s="1">
        <f t="shared" si="1"/>
        <v>866.66</v>
      </c>
      <c r="P11" s="1">
        <f t="shared" si="2"/>
        <v>1133.3400000000001</v>
      </c>
      <c r="Q11" s="10">
        <f t="shared" si="3"/>
        <v>0.56667000000000012</v>
      </c>
      <c r="R11" s="1">
        <v>27</v>
      </c>
    </row>
    <row r="12" spans="1:20" x14ac:dyDescent="0.3">
      <c r="A12" s="1" t="s">
        <v>32</v>
      </c>
      <c r="B12" s="1">
        <v>50</v>
      </c>
      <c r="C12" s="2">
        <v>0</v>
      </c>
      <c r="D12" s="2">
        <v>0</v>
      </c>
      <c r="E12" s="2">
        <v>0</v>
      </c>
      <c r="F12" s="3"/>
      <c r="G12" s="3"/>
      <c r="H12" s="3"/>
      <c r="I12" s="3"/>
      <c r="J12" s="3"/>
      <c r="K12" s="3"/>
      <c r="L12" s="3"/>
      <c r="M12" s="3"/>
      <c r="N12" s="3"/>
      <c r="O12" s="1">
        <f t="shared" si="1"/>
        <v>0</v>
      </c>
      <c r="P12" s="1">
        <f t="shared" si="2"/>
        <v>50</v>
      </c>
      <c r="Q12" s="10">
        <f t="shared" si="3"/>
        <v>1</v>
      </c>
      <c r="R12" s="1">
        <v>0</v>
      </c>
    </row>
    <row r="13" spans="1:20" x14ac:dyDescent="0.3">
      <c r="A13" s="1" t="s">
        <v>33</v>
      </c>
      <c r="B13" s="1">
        <v>300</v>
      </c>
      <c r="C13" s="2">
        <v>175.15</v>
      </c>
      <c r="D13" s="2">
        <v>0</v>
      </c>
      <c r="E13" s="2">
        <v>0</v>
      </c>
      <c r="F13" s="3"/>
      <c r="G13" s="3"/>
      <c r="H13" s="3"/>
      <c r="I13" s="3"/>
      <c r="J13" s="3"/>
      <c r="K13" s="3"/>
      <c r="L13" s="3"/>
      <c r="M13" s="3"/>
      <c r="N13" s="3"/>
      <c r="O13" s="1">
        <f t="shared" si="1"/>
        <v>175.15</v>
      </c>
      <c r="P13" s="1">
        <f t="shared" si="2"/>
        <v>124.85</v>
      </c>
      <c r="Q13" s="10">
        <f t="shared" si="3"/>
        <v>0.41616666666666663</v>
      </c>
      <c r="R13" s="1">
        <v>42</v>
      </c>
    </row>
    <row r="14" spans="1:20" x14ac:dyDescent="0.3">
      <c r="A14" s="1" t="s">
        <v>34</v>
      </c>
      <c r="B14" s="1">
        <v>300</v>
      </c>
      <c r="C14" s="2">
        <v>17.88</v>
      </c>
      <c r="D14" s="2">
        <v>16.8</v>
      </c>
      <c r="E14" s="2">
        <v>16.8</v>
      </c>
      <c r="F14" s="3"/>
      <c r="G14" s="3"/>
      <c r="H14" s="3"/>
      <c r="I14" s="3"/>
      <c r="J14" s="3"/>
      <c r="K14" s="3"/>
      <c r="L14" s="3"/>
      <c r="M14" s="3"/>
      <c r="N14" s="3"/>
      <c r="O14" s="1">
        <f t="shared" si="1"/>
        <v>51.480000000000004</v>
      </c>
      <c r="P14" s="1">
        <f t="shared" si="2"/>
        <v>248.51999999999998</v>
      </c>
      <c r="Q14" s="10">
        <f t="shared" si="3"/>
        <v>0.82839999999999991</v>
      </c>
      <c r="R14" s="1">
        <v>32</v>
      </c>
    </row>
    <row r="15" spans="1:20" x14ac:dyDescent="0.3">
      <c r="A15" s="1" t="s">
        <v>35</v>
      </c>
      <c r="B15" s="1">
        <v>550</v>
      </c>
      <c r="C15" s="2">
        <v>587.99</v>
      </c>
      <c r="D15" s="2">
        <v>0</v>
      </c>
      <c r="E15" s="2">
        <v>0</v>
      </c>
      <c r="F15" s="3"/>
      <c r="G15" s="3"/>
      <c r="H15" s="3"/>
      <c r="I15" s="3"/>
      <c r="J15" s="3"/>
      <c r="K15" s="3"/>
      <c r="L15" s="3"/>
      <c r="M15" s="3"/>
      <c r="N15" s="3"/>
      <c r="O15" s="1">
        <f>SUM(C15:N15)</f>
        <v>587.99</v>
      </c>
      <c r="P15" s="1">
        <f t="shared" si="2"/>
        <v>-37.990000000000009</v>
      </c>
      <c r="Q15" s="10">
        <f t="shared" si="3"/>
        <v>-6.9072727272727286E-2</v>
      </c>
      <c r="R15" s="11">
        <v>7</v>
      </c>
    </row>
    <row r="16" spans="1:20" x14ac:dyDescent="0.3">
      <c r="A16" s="1" t="s">
        <v>36</v>
      </c>
      <c r="B16" s="1">
        <v>100</v>
      </c>
      <c r="C16" s="2">
        <v>63.52</v>
      </c>
      <c r="D16" s="2">
        <v>0</v>
      </c>
      <c r="E16" s="2">
        <v>0</v>
      </c>
      <c r="F16" s="3"/>
      <c r="G16" s="3"/>
      <c r="H16" s="3"/>
      <c r="I16" s="3"/>
      <c r="J16" s="3"/>
      <c r="K16" s="3"/>
      <c r="L16" s="3"/>
      <c r="M16" s="3"/>
      <c r="N16" s="3"/>
      <c r="O16" s="1">
        <f t="shared" ref="O16:O19" si="4">SUM(C16:N16)</f>
        <v>63.52</v>
      </c>
      <c r="P16" s="1">
        <f t="shared" si="2"/>
        <v>36.479999999999997</v>
      </c>
      <c r="Q16" s="10">
        <f t="shared" si="3"/>
        <v>0.36479999999999996</v>
      </c>
      <c r="R16" s="1">
        <v>36</v>
      </c>
    </row>
    <row r="17" spans="1:18" x14ac:dyDescent="0.3">
      <c r="A17" s="1" t="s">
        <v>37</v>
      </c>
      <c r="B17" s="1">
        <v>200</v>
      </c>
      <c r="C17" s="2">
        <v>0</v>
      </c>
      <c r="D17" s="2">
        <v>136</v>
      </c>
      <c r="E17" s="2">
        <v>0</v>
      </c>
      <c r="F17" s="3"/>
      <c r="G17" s="3"/>
      <c r="H17" s="3"/>
      <c r="I17" s="3"/>
      <c r="J17" s="3"/>
      <c r="K17" s="3"/>
      <c r="L17" s="3"/>
      <c r="M17" s="3"/>
      <c r="N17" s="3"/>
      <c r="O17" s="1">
        <f t="shared" si="4"/>
        <v>136</v>
      </c>
      <c r="P17" s="1">
        <f t="shared" si="2"/>
        <v>64</v>
      </c>
      <c r="Q17" s="10">
        <f t="shared" si="3"/>
        <v>0.32</v>
      </c>
      <c r="R17" s="1">
        <v>32</v>
      </c>
    </row>
    <row r="18" spans="1:18" x14ac:dyDescent="0.3">
      <c r="A18" s="1" t="s">
        <v>38</v>
      </c>
      <c r="B18" s="1">
        <v>105</v>
      </c>
      <c r="C18" s="2">
        <v>0</v>
      </c>
      <c r="D18" s="2">
        <v>0</v>
      </c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1">
        <f t="shared" si="4"/>
        <v>12</v>
      </c>
      <c r="P18" s="1">
        <f t="shared" si="2"/>
        <v>93</v>
      </c>
      <c r="Q18" s="10">
        <f t="shared" si="3"/>
        <v>0.88571428571428568</v>
      </c>
      <c r="R18" s="11">
        <v>14</v>
      </c>
    </row>
    <row r="19" spans="1:18" x14ac:dyDescent="0.3">
      <c r="A19" s="1" t="s">
        <v>39</v>
      </c>
      <c r="B19" s="1">
        <v>600</v>
      </c>
      <c r="C19" s="2">
        <v>0</v>
      </c>
      <c r="D19" s="2">
        <v>0</v>
      </c>
      <c r="E19" s="2">
        <v>0</v>
      </c>
      <c r="F19" s="3"/>
      <c r="G19" s="3"/>
      <c r="H19" s="3"/>
      <c r="I19" s="3"/>
      <c r="J19" s="3"/>
      <c r="K19" s="3"/>
      <c r="L19" s="3"/>
      <c r="M19" s="3"/>
      <c r="N19" s="3"/>
      <c r="O19" s="1">
        <f t="shared" si="4"/>
        <v>0</v>
      </c>
      <c r="P19" s="1">
        <f t="shared" si="2"/>
        <v>600</v>
      </c>
      <c r="Q19" s="10">
        <f t="shared" si="3"/>
        <v>1</v>
      </c>
      <c r="R19" s="1">
        <v>100</v>
      </c>
    </row>
    <row r="20" spans="1:18" x14ac:dyDescent="0.3">
      <c r="A20" s="1" t="s">
        <v>15</v>
      </c>
      <c r="B20" s="1">
        <f>SUM(B9:B19)</f>
        <v>6405</v>
      </c>
      <c r="C20" s="2">
        <f>SUM(C9:C19)</f>
        <v>844.54</v>
      </c>
      <c r="D20" s="2">
        <f>SUM(D9:D19)</f>
        <v>978.66</v>
      </c>
      <c r="E20" s="2">
        <f>SUM(E9:E19)</f>
        <v>1397.84</v>
      </c>
      <c r="F20" s="3"/>
      <c r="G20" s="3"/>
      <c r="H20" s="3"/>
      <c r="I20" s="3"/>
      <c r="J20" s="3"/>
      <c r="K20" s="3"/>
      <c r="L20" s="3"/>
      <c r="M20" s="3"/>
      <c r="N20" s="3"/>
      <c r="O20" s="1">
        <f>SUM(O9:O19)</f>
        <v>3221.0400000000004</v>
      </c>
      <c r="P20" s="1">
        <f>SUM(P9:P19)</f>
        <v>3183.9600000000005</v>
      </c>
      <c r="Q20" s="10">
        <f t="shared" si="3"/>
        <v>0.49710538641686192</v>
      </c>
      <c r="R20" s="1">
        <v>36</v>
      </c>
    </row>
    <row r="21" spans="1:18" x14ac:dyDescent="0.3">
      <c r="A21" s="12" t="s">
        <v>40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3">
      <c r="A22" s="1" t="s">
        <v>41</v>
      </c>
      <c r="B22" s="1">
        <v>200</v>
      </c>
      <c r="C22" s="2">
        <v>47.1</v>
      </c>
      <c r="D22" s="2">
        <v>0</v>
      </c>
      <c r="E22" s="2">
        <v>0</v>
      </c>
      <c r="F22" s="3"/>
      <c r="G22" s="3"/>
      <c r="H22" s="3"/>
      <c r="I22" s="3"/>
      <c r="J22" s="3"/>
      <c r="K22" s="3"/>
      <c r="L22" s="3"/>
      <c r="M22" s="3"/>
      <c r="N22" s="3"/>
      <c r="O22" s="1">
        <f>SUM(C22:N22)</f>
        <v>47.1</v>
      </c>
      <c r="P22" s="1">
        <f>B22-O22</f>
        <v>152.9</v>
      </c>
      <c r="Q22" s="1">
        <f>P22/B22</f>
        <v>0.76450000000000007</v>
      </c>
      <c r="R22" s="1">
        <v>76</v>
      </c>
    </row>
    <row r="23" spans="1:18" x14ac:dyDescent="0.3">
      <c r="A23" s="1" t="s">
        <v>42</v>
      </c>
      <c r="B23" s="1">
        <v>6500</v>
      </c>
      <c r="C23" s="2">
        <v>255.58</v>
      </c>
      <c r="D23" s="2">
        <v>345.99</v>
      </c>
      <c r="E23" s="2">
        <v>345.36</v>
      </c>
      <c r="F23" s="3"/>
      <c r="G23" s="3"/>
      <c r="H23" s="3"/>
      <c r="I23" s="3"/>
      <c r="J23" s="3"/>
      <c r="K23" s="3"/>
      <c r="L23" s="3"/>
      <c r="M23" s="3"/>
      <c r="N23" s="3"/>
      <c r="O23" s="1">
        <f>SUM(C23:N23)</f>
        <v>946.93000000000006</v>
      </c>
      <c r="P23" s="1">
        <f>B23-O23</f>
        <v>5553.07</v>
      </c>
      <c r="Q23" s="1">
        <f t="shared" ref="Q23:Q24" si="5">P23/B23</f>
        <v>0.85431846153846147</v>
      </c>
      <c r="R23" s="1">
        <v>85</v>
      </c>
    </row>
    <row r="24" spans="1:18" x14ac:dyDescent="0.3">
      <c r="A24" s="1" t="s">
        <v>15</v>
      </c>
      <c r="B24" s="1">
        <f>SUM(B22:B23)</f>
        <v>6700</v>
      </c>
      <c r="C24" s="2">
        <f>SUM(C22:C23)</f>
        <v>302.68</v>
      </c>
      <c r="D24" s="2">
        <f>SUM(D22:D23)</f>
        <v>345.99</v>
      </c>
      <c r="E24" s="2">
        <f>SUM(E22:E23)</f>
        <v>345.36</v>
      </c>
      <c r="F24" s="3"/>
      <c r="G24" s="3"/>
      <c r="H24" s="3"/>
      <c r="I24" s="3"/>
      <c r="J24" s="3"/>
      <c r="K24" s="3"/>
      <c r="L24" s="3"/>
      <c r="M24" s="3"/>
      <c r="N24" s="3"/>
      <c r="O24" s="1">
        <f>SUM(C24:N24)</f>
        <v>994.03000000000009</v>
      </c>
      <c r="P24" s="1">
        <f>SUM(P22:P23)</f>
        <v>5705.9699999999993</v>
      </c>
      <c r="Q24" s="1">
        <f t="shared" si="5"/>
        <v>0.85163731343283577</v>
      </c>
      <c r="R24" s="1">
        <v>85</v>
      </c>
    </row>
    <row r="25" spans="1:18" x14ac:dyDescent="0.3">
      <c r="A25" s="12" t="s">
        <v>43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x14ac:dyDescent="0.3">
      <c r="A26" s="1" t="s">
        <v>44</v>
      </c>
      <c r="B26" s="1">
        <v>100</v>
      </c>
      <c r="C26" s="2">
        <v>0</v>
      </c>
      <c r="D26" s="2">
        <v>0</v>
      </c>
      <c r="E26" s="2">
        <v>0</v>
      </c>
      <c r="F26" s="3"/>
      <c r="G26" s="3"/>
      <c r="H26" s="3"/>
      <c r="I26" s="3"/>
      <c r="J26" s="3"/>
      <c r="K26" s="3"/>
      <c r="L26" s="3"/>
      <c r="M26" s="3"/>
      <c r="N26" s="3"/>
      <c r="O26" s="1">
        <f>SUM(C26:N26)</f>
        <v>0</v>
      </c>
      <c r="P26" s="1">
        <v>0</v>
      </c>
      <c r="Q26" s="1">
        <v>0</v>
      </c>
      <c r="R26" s="1">
        <v>100</v>
      </c>
    </row>
    <row r="27" spans="1:18" x14ac:dyDescent="0.3">
      <c r="A27" s="1" t="s">
        <v>15</v>
      </c>
      <c r="B27" s="1">
        <v>100</v>
      </c>
      <c r="C27" s="2">
        <v>0</v>
      </c>
      <c r="D27" s="2">
        <v>0</v>
      </c>
      <c r="E27" s="2">
        <v>0</v>
      </c>
      <c r="F27" s="3"/>
      <c r="G27" s="3"/>
      <c r="H27" s="3"/>
      <c r="I27" s="3"/>
      <c r="J27" s="3"/>
      <c r="K27" s="3"/>
      <c r="L27" s="3"/>
      <c r="M27" s="3"/>
      <c r="N27" s="3"/>
      <c r="O27" s="1">
        <f>SUM(C27:N27)</f>
        <v>0</v>
      </c>
      <c r="P27" s="1">
        <v>0</v>
      </c>
      <c r="Q27" s="1">
        <v>0</v>
      </c>
      <c r="R27" s="1">
        <v>100</v>
      </c>
    </row>
    <row r="28" spans="1:18" x14ac:dyDescent="0.3">
      <c r="A28" s="12" t="s">
        <v>45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 x14ac:dyDescent="0.3">
      <c r="A29" s="1" t="s">
        <v>46</v>
      </c>
      <c r="B29" s="1">
        <v>500</v>
      </c>
      <c r="C29" s="2">
        <v>852.05</v>
      </c>
      <c r="D29" s="2">
        <v>0</v>
      </c>
      <c r="E29" s="2">
        <v>156.02000000000001</v>
      </c>
      <c r="F29" s="3"/>
      <c r="G29" s="3"/>
      <c r="H29" s="3"/>
      <c r="I29" s="3"/>
      <c r="J29" s="3"/>
      <c r="K29" s="3"/>
      <c r="L29" s="3"/>
      <c r="M29" s="3"/>
      <c r="N29" s="3"/>
      <c r="O29" s="1">
        <f>SUM(C29:N29)</f>
        <v>1008.0699999999999</v>
      </c>
      <c r="P29" s="1">
        <f>B29-O29</f>
        <v>-508.06999999999994</v>
      </c>
      <c r="Q29" s="1">
        <f>P29/B29</f>
        <v>-1.0161399999999998</v>
      </c>
      <c r="R29" s="11">
        <v>101</v>
      </c>
    </row>
    <row r="30" spans="1:18" x14ac:dyDescent="0.3">
      <c r="A30" s="1" t="s">
        <v>47</v>
      </c>
      <c r="B30" s="1">
        <v>50</v>
      </c>
      <c r="C30" s="2">
        <v>0</v>
      </c>
      <c r="D30" s="2">
        <v>0</v>
      </c>
      <c r="E30" s="2">
        <v>0</v>
      </c>
      <c r="F30" s="3"/>
      <c r="G30" s="3"/>
      <c r="H30" s="3"/>
      <c r="I30" s="3"/>
      <c r="J30" s="3"/>
      <c r="K30" s="3"/>
      <c r="L30" s="3"/>
      <c r="M30" s="3"/>
      <c r="N30" s="3"/>
      <c r="O30" s="1">
        <f t="shared" ref="O30:O31" si="6">SUM(C30:N30)</f>
        <v>0</v>
      </c>
      <c r="P30" s="1">
        <f t="shared" ref="P30:P32" si="7">B30-O30</f>
        <v>50</v>
      </c>
      <c r="Q30" s="1">
        <v>0</v>
      </c>
      <c r="R30" s="1">
        <v>100</v>
      </c>
    </row>
    <row r="31" spans="1:18" x14ac:dyDescent="0.3">
      <c r="A31" s="1" t="s">
        <v>48</v>
      </c>
      <c r="B31" s="1">
        <v>500</v>
      </c>
      <c r="C31" s="2">
        <v>0</v>
      </c>
      <c r="D31" s="2">
        <v>0</v>
      </c>
      <c r="E31" s="2">
        <v>0</v>
      </c>
      <c r="F31" s="3"/>
      <c r="G31" s="3"/>
      <c r="H31" s="3"/>
      <c r="I31" s="3"/>
      <c r="J31" s="3"/>
      <c r="K31" s="3"/>
      <c r="L31" s="3"/>
      <c r="M31" s="3"/>
      <c r="N31" s="3"/>
      <c r="O31" s="1">
        <f t="shared" si="6"/>
        <v>0</v>
      </c>
      <c r="P31" s="1">
        <f t="shared" si="7"/>
        <v>500</v>
      </c>
      <c r="Q31" s="1">
        <v>0</v>
      </c>
      <c r="R31" s="1">
        <v>100</v>
      </c>
    </row>
    <row r="32" spans="1:18" x14ac:dyDescent="0.3">
      <c r="A32" s="1" t="s">
        <v>15</v>
      </c>
      <c r="B32" s="1">
        <f>SUM(B29:B31)</f>
        <v>1050</v>
      </c>
      <c r="C32" s="2">
        <f>SUM(C29:C31)</f>
        <v>852.05</v>
      </c>
      <c r="D32" s="2">
        <f>SUM(D29:D31)</f>
        <v>0</v>
      </c>
      <c r="E32" s="2">
        <f>SUM(E29:E31)</f>
        <v>156.02000000000001</v>
      </c>
      <c r="F32" s="3"/>
      <c r="G32" s="3"/>
      <c r="H32" s="3"/>
      <c r="I32" s="3"/>
      <c r="J32" s="3"/>
      <c r="K32" s="3"/>
      <c r="L32" s="3"/>
      <c r="M32" s="3"/>
      <c r="N32" s="3"/>
      <c r="O32" s="1">
        <f>SUM(C32:N32)</f>
        <v>1008.0699999999999</v>
      </c>
      <c r="P32" s="1">
        <f t="shared" si="7"/>
        <v>41.930000000000064</v>
      </c>
      <c r="Q32" s="1">
        <f t="shared" ref="Q32" si="8">P32/B32</f>
        <v>3.9933333333333397E-2</v>
      </c>
      <c r="R32" s="1">
        <v>4</v>
      </c>
    </row>
    <row r="33" spans="1:18" x14ac:dyDescent="0.3">
      <c r="A33" s="12" t="s">
        <v>49</v>
      </c>
      <c r="B33" s="12"/>
      <c r="C33" s="12"/>
      <c r="D33" s="12"/>
      <c r="E33" s="12">
        <f>SUM(E410)</f>
        <v>0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x14ac:dyDescent="0.3">
      <c r="A34" s="1" t="s">
        <v>50</v>
      </c>
      <c r="B34" s="1">
        <v>75</v>
      </c>
      <c r="C34" s="2">
        <v>5</v>
      </c>
      <c r="D34" s="2">
        <v>0</v>
      </c>
      <c r="E34" s="2">
        <v>8.4</v>
      </c>
      <c r="F34" s="3"/>
      <c r="G34" s="3"/>
      <c r="H34" s="3"/>
      <c r="I34" s="3"/>
      <c r="J34" s="3"/>
      <c r="K34" s="3"/>
      <c r="L34" s="3"/>
      <c r="M34" s="3"/>
      <c r="N34" s="3"/>
      <c r="O34" s="1">
        <f>SUM(C34:N34)</f>
        <v>13.4</v>
      </c>
      <c r="P34" s="1">
        <f>B34-O34</f>
        <v>61.6</v>
      </c>
      <c r="Q34" s="1">
        <f>P34/B34</f>
        <v>0.82133333333333336</v>
      </c>
      <c r="R34" s="1">
        <v>82</v>
      </c>
    </row>
    <row r="35" spans="1:18" x14ac:dyDescent="0.3">
      <c r="A35" s="1" t="s">
        <v>41</v>
      </c>
      <c r="B35" s="1">
        <v>500</v>
      </c>
      <c r="C35" s="2">
        <v>0</v>
      </c>
      <c r="D35" s="2">
        <v>0</v>
      </c>
      <c r="E35" s="2">
        <v>0</v>
      </c>
      <c r="F35" s="3"/>
      <c r="G35" s="3"/>
      <c r="H35" s="3"/>
      <c r="I35" s="3"/>
      <c r="J35" s="3"/>
      <c r="K35" s="3"/>
      <c r="L35" s="3"/>
      <c r="M35" s="3"/>
      <c r="N35" s="3"/>
      <c r="O35" s="1"/>
      <c r="P35" s="1">
        <f t="shared" ref="P35:P37" si="9">B35-O35</f>
        <v>500</v>
      </c>
      <c r="Q35" s="1">
        <f t="shared" ref="Q35:Q37" si="10">P35/B35</f>
        <v>1</v>
      </c>
      <c r="R35" s="1">
        <v>100</v>
      </c>
    </row>
    <row r="36" spans="1:18" x14ac:dyDescent="0.3">
      <c r="A36" s="1" t="s">
        <v>51</v>
      </c>
      <c r="B36" s="1">
        <v>500</v>
      </c>
      <c r="C36" s="2">
        <v>0</v>
      </c>
      <c r="D36" s="2">
        <v>0</v>
      </c>
      <c r="E36" s="2">
        <v>0</v>
      </c>
      <c r="F36" s="3"/>
      <c r="G36" s="3"/>
      <c r="H36" s="3"/>
      <c r="I36" s="3"/>
      <c r="J36" s="3"/>
      <c r="K36" s="3"/>
      <c r="L36" s="3"/>
      <c r="M36" s="3"/>
      <c r="N36" s="3"/>
      <c r="O36" s="1"/>
      <c r="P36" s="1">
        <f t="shared" si="9"/>
        <v>500</v>
      </c>
      <c r="Q36" s="1">
        <f t="shared" si="10"/>
        <v>1</v>
      </c>
      <c r="R36" s="1">
        <v>100</v>
      </c>
    </row>
    <row r="37" spans="1:18" x14ac:dyDescent="0.3">
      <c r="A37" s="1" t="s">
        <v>15</v>
      </c>
      <c r="B37" s="1">
        <f>SUM(B34:B36)</f>
        <v>1075</v>
      </c>
      <c r="C37" s="2">
        <v>5</v>
      </c>
      <c r="D37" s="2">
        <f>SUM(D34:D36)</f>
        <v>0</v>
      </c>
      <c r="E37" s="2">
        <f>SUM(E34:E36)</f>
        <v>8.4</v>
      </c>
      <c r="F37" s="3"/>
      <c r="G37" s="3"/>
      <c r="H37" s="3"/>
      <c r="I37" s="3"/>
      <c r="J37" s="3"/>
      <c r="K37" s="3"/>
      <c r="L37" s="3"/>
      <c r="M37" s="3"/>
      <c r="N37" s="3"/>
      <c r="O37" s="1">
        <f>SUM(C37:N37)</f>
        <v>13.4</v>
      </c>
      <c r="P37" s="1">
        <f t="shared" si="9"/>
        <v>1061.5999999999999</v>
      </c>
      <c r="Q37" s="1">
        <f t="shared" si="10"/>
        <v>0.98753488372093012</v>
      </c>
      <c r="R37" s="1">
        <v>99</v>
      </c>
    </row>
    <row r="38" spans="1:18" x14ac:dyDescent="0.3">
      <c r="A38" s="12" t="s">
        <v>52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x14ac:dyDescent="0.3">
      <c r="A39" s="1" t="s">
        <v>53</v>
      </c>
      <c r="B39" s="1">
        <v>9000</v>
      </c>
      <c r="C39" s="2">
        <v>0</v>
      </c>
      <c r="D39" s="2">
        <v>0</v>
      </c>
      <c r="E39" s="2">
        <v>473.46</v>
      </c>
      <c r="F39" s="3"/>
      <c r="G39" s="3"/>
      <c r="H39" s="3"/>
      <c r="I39" s="3"/>
      <c r="J39" s="3"/>
      <c r="K39" s="3"/>
      <c r="L39" s="3"/>
      <c r="M39" s="3"/>
      <c r="N39" s="3"/>
      <c r="O39" s="1">
        <f>SUM(C39:N39)</f>
        <v>473.46</v>
      </c>
      <c r="P39" s="1">
        <f>B39-O39</f>
        <v>8526.5400000000009</v>
      </c>
      <c r="Q39" s="1">
        <f>P39/B39</f>
        <v>0.94739333333333342</v>
      </c>
      <c r="R39" s="1">
        <v>95</v>
      </c>
    </row>
    <row r="40" spans="1:18" x14ac:dyDescent="0.3">
      <c r="A40" s="1" t="s">
        <v>54</v>
      </c>
      <c r="B40" s="1">
        <v>3000</v>
      </c>
      <c r="C40" s="2">
        <v>0</v>
      </c>
      <c r="D40" s="2">
        <v>0</v>
      </c>
      <c r="E40" s="2">
        <v>3747.8</v>
      </c>
      <c r="F40" s="3"/>
      <c r="G40" s="3"/>
      <c r="H40" s="3"/>
      <c r="I40" s="3"/>
      <c r="J40" s="3"/>
      <c r="K40" s="3"/>
      <c r="L40" s="3"/>
      <c r="M40" s="3"/>
      <c r="N40" s="3"/>
      <c r="O40" s="1">
        <f t="shared" ref="O40:O45" si="11">SUM(C40:N40)</f>
        <v>3747.8</v>
      </c>
      <c r="P40" s="1">
        <f t="shared" ref="P40:P45" si="12">B40-O40</f>
        <v>-747.80000000000018</v>
      </c>
      <c r="Q40" s="1">
        <f t="shared" ref="Q40:Q45" si="13">P40/B40</f>
        <v>-0.24926666666666672</v>
      </c>
      <c r="R40" s="11">
        <v>25</v>
      </c>
    </row>
    <row r="41" spans="1:18" x14ac:dyDescent="0.3">
      <c r="A41" s="1" t="s">
        <v>55</v>
      </c>
      <c r="B41" s="1">
        <v>1800</v>
      </c>
      <c r="C41" s="2">
        <v>0</v>
      </c>
      <c r="D41" s="2">
        <v>0</v>
      </c>
      <c r="E41" s="2">
        <v>0</v>
      </c>
      <c r="F41" s="3"/>
      <c r="G41" s="3"/>
      <c r="H41" s="3"/>
      <c r="I41" s="3"/>
      <c r="J41" s="3"/>
      <c r="K41" s="3"/>
      <c r="L41" s="3"/>
      <c r="M41" s="3"/>
      <c r="N41" s="3"/>
      <c r="O41" s="1">
        <f t="shared" si="11"/>
        <v>0</v>
      </c>
      <c r="P41" s="1">
        <f t="shared" si="12"/>
        <v>1800</v>
      </c>
      <c r="Q41" s="1">
        <f t="shared" si="13"/>
        <v>1</v>
      </c>
      <c r="R41" s="1">
        <v>100</v>
      </c>
    </row>
    <row r="42" spans="1:18" x14ac:dyDescent="0.3">
      <c r="A42" s="1" t="s">
        <v>56</v>
      </c>
      <c r="B42" s="1">
        <v>900</v>
      </c>
      <c r="C42" s="2">
        <v>0</v>
      </c>
      <c r="D42" s="2">
        <v>0</v>
      </c>
      <c r="E42" s="2">
        <v>0</v>
      </c>
      <c r="F42" s="3"/>
      <c r="G42" s="3"/>
      <c r="H42" s="3"/>
      <c r="I42" s="3"/>
      <c r="J42" s="3"/>
      <c r="K42" s="3"/>
      <c r="L42" s="3"/>
      <c r="M42" s="3"/>
      <c r="N42" s="3"/>
      <c r="O42" s="1">
        <f t="shared" si="11"/>
        <v>0</v>
      </c>
      <c r="P42" s="1">
        <f t="shared" si="12"/>
        <v>900</v>
      </c>
      <c r="Q42" s="1">
        <f t="shared" si="13"/>
        <v>1</v>
      </c>
      <c r="R42" s="1">
        <v>100</v>
      </c>
    </row>
    <row r="43" spans="1:18" x14ac:dyDescent="0.3">
      <c r="A43" s="1" t="s">
        <v>57</v>
      </c>
      <c r="B43" s="1">
        <v>300</v>
      </c>
      <c r="C43" s="2">
        <v>0</v>
      </c>
      <c r="D43" s="2">
        <v>0</v>
      </c>
      <c r="E43" s="2"/>
      <c r="F43" s="3"/>
      <c r="G43" s="3"/>
      <c r="H43" s="3"/>
      <c r="I43" s="3"/>
      <c r="J43" s="3"/>
      <c r="K43" s="3"/>
      <c r="L43" s="3"/>
      <c r="M43" s="3"/>
      <c r="N43" s="3"/>
      <c r="O43" s="1">
        <f t="shared" si="11"/>
        <v>0</v>
      </c>
      <c r="P43" s="1">
        <f t="shared" si="12"/>
        <v>300</v>
      </c>
      <c r="Q43" s="1">
        <f t="shared" si="13"/>
        <v>1</v>
      </c>
      <c r="R43" s="1">
        <v>10</v>
      </c>
    </row>
    <row r="44" spans="1:18" x14ac:dyDescent="0.3">
      <c r="A44" s="1" t="s">
        <v>58</v>
      </c>
      <c r="B44" s="1">
        <v>312</v>
      </c>
      <c r="C44" s="2">
        <v>0</v>
      </c>
      <c r="D44" s="2">
        <v>0</v>
      </c>
      <c r="E44" s="2">
        <v>26</v>
      </c>
      <c r="F44" s="3"/>
      <c r="G44" s="3"/>
      <c r="H44" s="3"/>
      <c r="I44" s="3"/>
      <c r="J44" s="3"/>
      <c r="K44" s="3"/>
      <c r="L44" s="3"/>
      <c r="M44" s="3"/>
      <c r="N44" s="3"/>
      <c r="O44" s="1">
        <f t="shared" si="11"/>
        <v>26</v>
      </c>
      <c r="P44" s="1">
        <f t="shared" si="12"/>
        <v>286</v>
      </c>
      <c r="Q44" s="1">
        <f t="shared" si="13"/>
        <v>0.91666666666666663</v>
      </c>
      <c r="R44" s="1">
        <v>16</v>
      </c>
    </row>
    <row r="45" spans="1:18" x14ac:dyDescent="0.3">
      <c r="A45" s="1" t="s">
        <v>15</v>
      </c>
      <c r="B45" s="1">
        <f>SUM(B39:B44)</f>
        <v>15312</v>
      </c>
      <c r="C45" s="2">
        <v>0</v>
      </c>
      <c r="D45" s="2">
        <v>0</v>
      </c>
      <c r="E45" s="2">
        <f>SUM(E39:E44)</f>
        <v>4247.26</v>
      </c>
      <c r="F45" s="3"/>
      <c r="G45" s="3"/>
      <c r="H45" s="3"/>
      <c r="I45" s="3"/>
      <c r="J45" s="3"/>
      <c r="K45" s="3"/>
      <c r="L45" s="3"/>
      <c r="M45" s="3"/>
      <c r="N45" s="3"/>
      <c r="O45" s="1">
        <f t="shared" si="11"/>
        <v>4247.26</v>
      </c>
      <c r="P45" s="1">
        <f t="shared" si="12"/>
        <v>11064.74</v>
      </c>
      <c r="Q45" s="1">
        <f t="shared" si="13"/>
        <v>0.72261886102403339</v>
      </c>
      <c r="R45" s="1">
        <v>72</v>
      </c>
    </row>
    <row r="46" spans="1:18" x14ac:dyDescent="0.3">
      <c r="A46" s="12" t="s">
        <v>59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x14ac:dyDescent="0.3">
      <c r="A47" s="1" t="s">
        <v>41</v>
      </c>
      <c r="B47" s="1">
        <v>600</v>
      </c>
      <c r="C47" s="2">
        <v>0</v>
      </c>
      <c r="D47" s="2">
        <v>0</v>
      </c>
      <c r="E47" s="2">
        <v>0</v>
      </c>
      <c r="F47" s="3"/>
      <c r="G47" s="3"/>
      <c r="H47" s="3"/>
      <c r="I47" s="3"/>
      <c r="J47" s="3"/>
      <c r="K47" s="3"/>
      <c r="L47" s="3"/>
      <c r="M47" s="3"/>
      <c r="N47" s="3"/>
      <c r="O47" s="1">
        <f>SUM(C47:N47)</f>
        <v>0</v>
      </c>
      <c r="P47" s="1">
        <f>B47-O47</f>
        <v>600</v>
      </c>
      <c r="Q47" s="1">
        <f>P47/B47</f>
        <v>1</v>
      </c>
      <c r="R47" s="1">
        <v>100</v>
      </c>
    </row>
    <row r="48" spans="1:18" x14ac:dyDescent="0.3">
      <c r="A48" s="1" t="s">
        <v>60</v>
      </c>
      <c r="B48" s="1">
        <v>500</v>
      </c>
      <c r="C48" s="2">
        <v>0</v>
      </c>
      <c r="D48" s="2">
        <v>258</v>
      </c>
      <c r="E48" s="2">
        <v>0</v>
      </c>
      <c r="F48" s="3"/>
      <c r="G48" s="3"/>
      <c r="H48" s="3"/>
      <c r="I48" s="3"/>
      <c r="J48" s="3"/>
      <c r="K48" s="3"/>
      <c r="L48" s="3"/>
      <c r="M48" s="3"/>
      <c r="N48" s="3"/>
      <c r="O48" s="1">
        <f t="shared" ref="O48:O50" si="14">SUM(C48:N48)</f>
        <v>258</v>
      </c>
      <c r="P48" s="1">
        <f t="shared" ref="P48:P50" si="15">B48-O48</f>
        <v>242</v>
      </c>
      <c r="Q48" s="1">
        <f t="shared" ref="Q48:Q50" si="16">P48/B48</f>
        <v>0.48399999999999999</v>
      </c>
      <c r="R48" s="1">
        <v>48</v>
      </c>
    </row>
    <row r="49" spans="1:21" x14ac:dyDescent="0.3">
      <c r="A49" s="1" t="s">
        <v>61</v>
      </c>
      <c r="B49" s="1">
        <v>500</v>
      </c>
      <c r="C49" s="2">
        <v>0</v>
      </c>
      <c r="D49" s="2">
        <v>0</v>
      </c>
      <c r="E49" s="2">
        <v>0</v>
      </c>
      <c r="F49" s="3"/>
      <c r="G49" s="3"/>
      <c r="H49" s="3"/>
      <c r="I49" s="3"/>
      <c r="J49" s="3"/>
      <c r="K49" s="3"/>
      <c r="L49" s="3"/>
      <c r="M49" s="3"/>
      <c r="N49" s="3"/>
      <c r="O49" s="1">
        <f t="shared" si="14"/>
        <v>0</v>
      </c>
      <c r="P49" s="1">
        <f t="shared" si="15"/>
        <v>500</v>
      </c>
      <c r="Q49" s="1">
        <f t="shared" si="16"/>
        <v>1</v>
      </c>
      <c r="R49" s="1">
        <v>100</v>
      </c>
    </row>
    <row r="50" spans="1:21" x14ac:dyDescent="0.3">
      <c r="A50" s="1" t="s">
        <v>15</v>
      </c>
      <c r="B50" s="1">
        <f>SUM(B47:B49)</f>
        <v>1600</v>
      </c>
      <c r="C50" s="2">
        <v>0</v>
      </c>
      <c r="D50" s="2">
        <f>SUM(D47:D49)</f>
        <v>258</v>
      </c>
      <c r="E50" s="2">
        <f>SUM(E47:E49)</f>
        <v>0</v>
      </c>
      <c r="F50" s="3"/>
      <c r="G50" s="3"/>
      <c r="H50" s="3"/>
      <c r="I50" s="3"/>
      <c r="J50" s="3"/>
      <c r="K50" s="3"/>
      <c r="L50" s="3"/>
      <c r="M50" s="3"/>
      <c r="N50" s="3"/>
      <c r="O50" s="1">
        <f t="shared" si="14"/>
        <v>258</v>
      </c>
      <c r="P50" s="1">
        <f t="shared" si="15"/>
        <v>1342</v>
      </c>
      <c r="Q50" s="1">
        <f t="shared" si="16"/>
        <v>0.83875</v>
      </c>
      <c r="R50" s="1">
        <v>84</v>
      </c>
      <c r="T50" s="20" t="s">
        <v>70</v>
      </c>
      <c r="U50" s="20"/>
    </row>
    <row r="51" spans="1:21" x14ac:dyDescent="0.3">
      <c r="A51" s="12" t="s">
        <v>62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T51" s="20" t="s">
        <v>1</v>
      </c>
      <c r="U51" s="20">
        <v>43326.82</v>
      </c>
    </row>
    <row r="52" spans="1:21" x14ac:dyDescent="0.3">
      <c r="A52" s="1" t="s">
        <v>63</v>
      </c>
      <c r="B52" s="1">
        <v>1000</v>
      </c>
      <c r="C52" s="2">
        <v>344.3</v>
      </c>
      <c r="D52" s="2">
        <v>0</v>
      </c>
      <c r="E52" s="2">
        <v>0</v>
      </c>
      <c r="F52" s="3"/>
      <c r="G52" s="3"/>
      <c r="H52" s="3"/>
      <c r="I52" s="3"/>
      <c r="J52" s="3"/>
      <c r="K52" s="3"/>
      <c r="L52" s="3"/>
      <c r="M52" s="3"/>
      <c r="N52" s="3"/>
      <c r="O52" s="1">
        <f>SUM(C52:N52)</f>
        <v>344.3</v>
      </c>
      <c r="P52" s="1">
        <f>B52-O52</f>
        <v>655.7</v>
      </c>
      <c r="Q52" s="1">
        <f>P52/B52</f>
        <v>0.65570000000000006</v>
      </c>
      <c r="R52" s="1">
        <v>66</v>
      </c>
      <c r="T52" s="20" t="s">
        <v>71</v>
      </c>
      <c r="U52" s="20">
        <v>13493.48</v>
      </c>
    </row>
    <row r="53" spans="1:21" x14ac:dyDescent="0.3">
      <c r="A53" s="1" t="s">
        <v>15</v>
      </c>
      <c r="B53" s="1">
        <v>1000</v>
      </c>
      <c r="C53" s="2">
        <v>344.3</v>
      </c>
      <c r="D53" s="2">
        <v>0</v>
      </c>
      <c r="E53" s="2">
        <v>0</v>
      </c>
      <c r="F53" s="3"/>
      <c r="G53" s="3"/>
      <c r="H53" s="3"/>
      <c r="I53" s="3"/>
      <c r="J53" s="3"/>
      <c r="K53" s="3"/>
      <c r="L53" s="3"/>
      <c r="M53" s="3"/>
      <c r="N53" s="3"/>
      <c r="O53" s="13">
        <f>SUM(O52)</f>
        <v>344.3</v>
      </c>
      <c r="P53" s="1">
        <f>B53-O53</f>
        <v>655.7</v>
      </c>
      <c r="Q53" s="1">
        <f>P53/B53</f>
        <v>0.65570000000000006</v>
      </c>
      <c r="R53" s="1">
        <v>66</v>
      </c>
      <c r="T53" s="20" t="s">
        <v>15</v>
      </c>
      <c r="U53" s="20">
        <f>U51-U52</f>
        <v>29833.34</v>
      </c>
    </row>
    <row r="54" spans="1:21" x14ac:dyDescent="0.3">
      <c r="A54" s="12" t="s">
        <v>64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T54" s="19"/>
    </row>
    <row r="55" spans="1:21" x14ac:dyDescent="0.3">
      <c r="A55" s="1" t="s">
        <v>65</v>
      </c>
      <c r="B55" s="1">
        <v>0</v>
      </c>
      <c r="C55" s="14">
        <v>0</v>
      </c>
      <c r="D55" s="14">
        <v>0</v>
      </c>
      <c r="E55" s="14">
        <v>0</v>
      </c>
      <c r="F55" s="3"/>
      <c r="G55" s="3"/>
      <c r="H55" s="3"/>
      <c r="I55" s="3"/>
      <c r="J55" s="3"/>
      <c r="K55" s="15"/>
      <c r="L55" s="3"/>
      <c r="M55" s="3"/>
      <c r="N55" s="3"/>
      <c r="O55" s="1">
        <v>0</v>
      </c>
      <c r="P55" s="1">
        <v>0</v>
      </c>
      <c r="Q55" s="1">
        <v>0</v>
      </c>
      <c r="R55" s="1">
        <v>0</v>
      </c>
    </row>
    <row r="56" spans="1:21" x14ac:dyDescent="0.3">
      <c r="A56" s="12" t="s">
        <v>66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21" x14ac:dyDescent="0.3">
      <c r="A57" s="1" t="s">
        <v>67</v>
      </c>
      <c r="B57" s="1">
        <v>1000</v>
      </c>
      <c r="C57" s="2">
        <v>0</v>
      </c>
      <c r="D57" s="2">
        <v>780</v>
      </c>
      <c r="E57" s="2">
        <v>600</v>
      </c>
      <c r="F57" s="3"/>
      <c r="G57" s="3"/>
      <c r="H57" s="3"/>
      <c r="I57" s="3"/>
      <c r="J57" s="3"/>
      <c r="K57" s="3"/>
      <c r="L57" s="3"/>
      <c r="M57" s="3"/>
      <c r="N57" s="3"/>
      <c r="O57" s="1">
        <f>SUM(C57:N57)</f>
        <v>1380</v>
      </c>
      <c r="P57" s="1">
        <f>B57-O57</f>
        <v>-380</v>
      </c>
      <c r="Q57" s="1">
        <f>P57/B57</f>
        <v>-0.38</v>
      </c>
      <c r="R57" s="11">
        <v>38</v>
      </c>
    </row>
    <row r="58" spans="1:21" x14ac:dyDescent="0.3">
      <c r="A58" s="1" t="s">
        <v>68</v>
      </c>
      <c r="B58" s="1">
        <v>5990.2</v>
      </c>
      <c r="C58" s="2">
        <v>0</v>
      </c>
      <c r="D58" s="2"/>
      <c r="E58" s="2">
        <v>1797.06</v>
      </c>
      <c r="F58" s="3"/>
      <c r="G58" s="3"/>
      <c r="H58" s="3"/>
      <c r="I58" s="3"/>
      <c r="J58" s="3"/>
      <c r="K58" s="3"/>
      <c r="L58" s="3"/>
      <c r="M58" s="3"/>
      <c r="N58" s="3"/>
      <c r="O58" s="1">
        <f>SUM(C58:N58)</f>
        <v>1797.06</v>
      </c>
      <c r="P58" s="1">
        <f t="shared" ref="P58:P61" si="17">B58-O58</f>
        <v>4193.1399999999994</v>
      </c>
      <c r="Q58" s="1">
        <f t="shared" ref="Q58:Q61" si="18">P58/B58</f>
        <v>0.7</v>
      </c>
      <c r="R58" s="1">
        <v>1</v>
      </c>
    </row>
    <row r="59" spans="1:21" x14ac:dyDescent="0.3">
      <c r="A59" s="1" t="s">
        <v>15</v>
      </c>
      <c r="B59" s="1">
        <f>SUM(B57:B58)</f>
        <v>6990.2</v>
      </c>
      <c r="C59" s="2">
        <f>SUM(C57:C58)</f>
        <v>0</v>
      </c>
      <c r="D59" s="2">
        <f>SUM(D57:D58)</f>
        <v>780</v>
      </c>
      <c r="E59" s="2">
        <f>SUM(E57:E58)</f>
        <v>2397.06</v>
      </c>
      <c r="F59" s="3"/>
      <c r="G59" s="3"/>
      <c r="H59" s="3"/>
      <c r="I59" s="3"/>
      <c r="J59" s="3"/>
      <c r="K59" s="3"/>
      <c r="L59" s="3"/>
      <c r="M59" s="3"/>
      <c r="N59" s="3"/>
      <c r="O59" s="1">
        <f>SUM(C59:N59)</f>
        <v>3177.06</v>
      </c>
      <c r="P59" s="1">
        <f t="shared" si="17"/>
        <v>3813.14</v>
      </c>
      <c r="Q59" s="1">
        <f t="shared" si="18"/>
        <v>0.54549798289033213</v>
      </c>
      <c r="R59" s="1">
        <v>54</v>
      </c>
    </row>
    <row r="60" spans="1:2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>
        <f t="shared" si="17"/>
        <v>0</v>
      </c>
      <c r="Q60" s="1"/>
      <c r="R60" s="1"/>
    </row>
    <row r="61" spans="1:21" x14ac:dyDescent="0.3">
      <c r="A61" s="16" t="s">
        <v>69</v>
      </c>
      <c r="B61" s="18">
        <v>40232.199999999997</v>
      </c>
      <c r="C61" s="16">
        <f>C20+C24+C27+C32+C37+C45+C50+C53+C59</f>
        <v>2348.5700000000002</v>
      </c>
      <c r="D61" s="16">
        <f t="shared" ref="D61:E61" si="19">D20+D24+D27+D32+D37+D45+D50+D53+D59</f>
        <v>2362.65</v>
      </c>
      <c r="E61" s="16">
        <f t="shared" si="19"/>
        <v>8551.94</v>
      </c>
      <c r="F61" s="16">
        <v>0</v>
      </c>
      <c r="G61" s="16"/>
      <c r="H61" s="16"/>
      <c r="I61" s="16"/>
      <c r="J61" s="16"/>
      <c r="K61" s="16"/>
      <c r="L61" s="16"/>
      <c r="M61" s="16"/>
      <c r="N61" s="16"/>
      <c r="O61" s="18">
        <f>SUM(C61:N61)</f>
        <v>13263.16</v>
      </c>
      <c r="P61" s="18">
        <f t="shared" si="17"/>
        <v>26969.039999999997</v>
      </c>
      <c r="Q61" s="16">
        <f t="shared" si="18"/>
        <v>0.67033470702571574</v>
      </c>
      <c r="R61" s="16">
        <v>66</v>
      </c>
    </row>
    <row r="62" spans="1:21" x14ac:dyDescent="0.3">
      <c r="A62" s="13"/>
      <c r="B62" s="19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Northwold Clerk</dc:creator>
  <cp:lastModifiedBy>Northwold Clerk</cp:lastModifiedBy>
  <dcterms:created xsi:type="dcterms:W3CDTF">2024-07-22T20:52:26Z</dcterms:created>
  <dcterms:modified xsi:type="dcterms:W3CDTF">2024-07-25T09:52:54Z</dcterms:modified>
</cp:coreProperties>
</file>